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<sst xmlns="http://schemas.openxmlformats.org/spreadsheetml/2006/main" count="59" uniqueCount="59">
  <si>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</si>
  <si>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</si>
  <si>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</si>
  <si>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</si>
  <si>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</si>
  <si>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</si>
  <si>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</si>
  <si>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</si>
  <si>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</si>
  <si>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</si>
  <si>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</si>
  <si>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</si>
  <si>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</si>
  <si>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</si>
  <si>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</si>
  <si>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</si>
  <si>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</si>
  <si>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</si>
  <si>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</si>
  <si>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</si>
  <si>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</si>
  <si>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</si>
  <si>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</si>
  <si>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</si>
  <si>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</si>
  <si>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</si>
  <si>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</si>
  <si>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</si>
  <si>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</si>
  <si>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</si>
  <si>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</si>
  <si>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</si>
  <si>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</si>
  <si>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</si>
  <si>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</si>
  <si>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</si>
  <si>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</si>
  <si>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</si>
  <si>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</si>
  <si>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</si>
  <si>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</si>
  <si>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</si>
  <si>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</si>
  <si>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</si>
  <si>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</si>
  <si>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</si>
  <si>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</si>
  <si>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Страхование лифтов</t>
  </si>
  <si>
    <t>Провайдеры:</t>
  </si>
  <si>
    <t>Замена входных дверей в подъезде 1 шт</t>
  </si>
  <si>
    <t>Замена контейнеров 1 шт</t>
  </si>
  <si>
    <t>Установка датчиков движения 140шт</t>
  </si>
  <si>
    <t>Задоженность (-), переплата (+) посостоянию на 01.11.2015</t>
  </si>
  <si>
    <t>Ремонт межпанельных швов 20м</t>
  </si>
  <si>
    <t>Установка почтовых ящиков 18шт</t>
  </si>
  <si>
    <t>Спил деревьев 18шт.</t>
  </si>
  <si>
    <t>Восстановление теплоизоляции на трубопроводе 250м</t>
  </si>
  <si>
    <t>План работ и услуг по содержанию и ремонту общего имущества МКД на 2016 год по адресу:                                                   С.Поляна, 29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</si>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</sst>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66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76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66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76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41.25" customHeight="1">
      <c r="D1" s="63" t="s">
        <v>58</v>
      </c>
    </row>
    <row r="2" spans="1:6" ht="30" customHeight="1">
      <c r="A2" s="54" t="s">
        <v>57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45</v>
      </c>
      <c r="D4" s="57"/>
      <c r="E4" s="57"/>
    </row>
    <row r="5" spans="2:5" ht="15">
      <c r="B5" s="8" t="s">
        <v>1</v>
      </c>
      <c r="C5" s="58">
        <v>5</v>
      </c>
      <c r="D5" s="59"/>
      <c r="E5" s="59"/>
    </row>
    <row r="6" spans="2:5" ht="15">
      <c r="B6" s="9" t="s">
        <v>2</v>
      </c>
      <c r="C6" s="58">
        <v>9285.66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52</v>
      </c>
    </row>
    <row r="11" spans="1:6" ht="27" customHeight="1">
      <c r="A11" s="14" t="s">
        <v>7</v>
      </c>
      <c r="B11" s="15" t="s">
        <v>34</v>
      </c>
      <c r="C11" s="16">
        <f>D11*C6</f>
        <v>43085.4624</v>
      </c>
      <c r="D11" s="16">
        <v>4.64</v>
      </c>
      <c r="E11" s="17">
        <f>C11*12</f>
        <v>517025.5488</v>
      </c>
      <c r="F11" s="60">
        <v>177261.51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4364.2602</v>
      </c>
      <c r="D13" s="17">
        <v>0.47</v>
      </c>
      <c r="E13" s="17">
        <f>C13*12</f>
        <v>52371.12239999999</v>
      </c>
      <c r="F13" s="61"/>
    </row>
    <row r="14" spans="1:6" ht="19.5" customHeight="1">
      <c r="A14" s="20" t="s">
        <v>12</v>
      </c>
      <c r="B14" s="21" t="s">
        <v>37</v>
      </c>
      <c r="C14" s="17">
        <f>1350</f>
        <v>1350</v>
      </c>
      <c r="D14" s="17">
        <f>C14/C6</f>
        <v>0.14538546533041272</v>
      </c>
      <c r="E14" s="17">
        <f>C14*12</f>
        <v>16200</v>
      </c>
      <c r="F14" s="61"/>
    </row>
    <row r="15" spans="1:6" ht="20.25" customHeight="1">
      <c r="A15" s="46" t="s">
        <v>13</v>
      </c>
      <c r="B15" s="1" t="s">
        <v>53</v>
      </c>
      <c r="C15" s="17">
        <f aca="true" t="shared" si="0" ref="C15:C26">E15/12</f>
        <v>500</v>
      </c>
      <c r="D15" s="17">
        <f>C15/C6</f>
        <v>0.0538464686408936</v>
      </c>
      <c r="E15" s="2">
        <v>6000</v>
      </c>
      <c r="F15" s="61"/>
    </row>
    <row r="16" spans="1:6" ht="18.75">
      <c r="A16" s="46" t="s">
        <v>14</v>
      </c>
      <c r="B16" s="1" t="s">
        <v>49</v>
      </c>
      <c r="C16" s="17">
        <f t="shared" si="0"/>
        <v>2083.3333333333335</v>
      </c>
      <c r="D16" s="17">
        <f>C16/C6</f>
        <v>0.22436028600372332</v>
      </c>
      <c r="E16" s="2">
        <v>25000</v>
      </c>
      <c r="F16" s="61"/>
    </row>
    <row r="17" spans="1:6" ht="24" customHeight="1">
      <c r="A17" s="46" t="s">
        <v>15</v>
      </c>
      <c r="B17" s="1"/>
      <c r="C17" s="17">
        <f t="shared" si="0"/>
        <v>0</v>
      </c>
      <c r="D17" s="17">
        <f>C17/C6</f>
        <v>0</v>
      </c>
      <c r="E17" s="2"/>
      <c r="F17" s="61"/>
    </row>
    <row r="18" spans="1:6" ht="18" customHeight="1">
      <c r="A18" s="46" t="s">
        <v>16</v>
      </c>
      <c r="B18" s="1" t="s">
        <v>50</v>
      </c>
      <c r="C18" s="17">
        <f t="shared" si="0"/>
        <v>666.6666666666666</v>
      </c>
      <c r="D18" s="17">
        <f>C18/C6</f>
        <v>0.07179529152119145</v>
      </c>
      <c r="E18" s="2">
        <v>8000</v>
      </c>
      <c r="F18" s="61"/>
    </row>
    <row r="19" spans="1:6" ht="18.75">
      <c r="A19" s="46" t="s">
        <v>17</v>
      </c>
      <c r="B19" s="1" t="s">
        <v>51</v>
      </c>
      <c r="C19" s="17">
        <f t="shared" si="0"/>
        <v>11250</v>
      </c>
      <c r="D19" s="17">
        <f>C19/C6</f>
        <v>1.2115455444201058</v>
      </c>
      <c r="E19" s="2">
        <v>135000</v>
      </c>
      <c r="F19" s="61"/>
    </row>
    <row r="20" spans="1:6" ht="19.5" customHeight="1">
      <c r="A20" s="46" t="s">
        <v>18</v>
      </c>
      <c r="B20" s="1" t="s">
        <v>55</v>
      </c>
      <c r="C20" s="17">
        <f t="shared" si="0"/>
        <v>9000</v>
      </c>
      <c r="D20" s="17">
        <f>C20/C6</f>
        <v>0.9692364355360847</v>
      </c>
      <c r="E20" s="2">
        <v>108000</v>
      </c>
      <c r="F20" s="61"/>
    </row>
    <row r="21" spans="1:6" ht="21" customHeight="1">
      <c r="A21" s="46" t="s">
        <v>19</v>
      </c>
      <c r="B21" s="1" t="s">
        <v>56</v>
      </c>
      <c r="C21" s="17">
        <f t="shared" si="0"/>
        <v>6250</v>
      </c>
      <c r="D21" s="17">
        <f>C21/C6</f>
        <v>0.6730808580111699</v>
      </c>
      <c r="E21" s="2">
        <v>75000</v>
      </c>
      <c r="F21" s="61"/>
    </row>
    <row r="22" spans="1:6" ht="18.75">
      <c r="A22" s="46" t="s">
        <v>20</v>
      </c>
      <c r="B22" s="1" t="s">
        <v>54</v>
      </c>
      <c r="C22" s="17">
        <f t="shared" si="0"/>
        <v>660</v>
      </c>
      <c r="D22" s="17">
        <f>C22/C6</f>
        <v>0.07107733860597955</v>
      </c>
      <c r="E22" s="2">
        <v>7920</v>
      </c>
      <c r="F22" s="61"/>
    </row>
    <row r="23" spans="1:6" ht="18.75">
      <c r="A23" s="46" t="s">
        <v>28</v>
      </c>
      <c r="B23" s="1"/>
      <c r="C23" s="17">
        <f t="shared" si="0"/>
        <v>0</v>
      </c>
      <c r="D23" s="17">
        <f>C23/C6</f>
        <v>0</v>
      </c>
      <c r="E23" s="2"/>
      <c r="F23" s="61"/>
    </row>
    <row r="24" spans="1:6" ht="21.75" customHeight="1">
      <c r="A24" s="20" t="s">
        <v>40</v>
      </c>
      <c r="B24" s="21" t="s">
        <v>47</v>
      </c>
      <c r="C24" s="17">
        <f t="shared" si="0"/>
        <v>138.75</v>
      </c>
      <c r="D24" s="17">
        <f>C24/C6</f>
        <v>0.014942395047847973</v>
      </c>
      <c r="E24" s="17">
        <f>5*333</f>
        <v>1665</v>
      </c>
      <c r="F24" s="61"/>
    </row>
    <row r="25" spans="1:6" ht="18.75">
      <c r="A25" s="46" t="s">
        <v>42</v>
      </c>
      <c r="B25" s="1"/>
      <c r="C25" s="17">
        <f>E25/12</f>
        <v>0</v>
      </c>
      <c r="D25" s="17">
        <f>C25/C6</f>
        <v>0</v>
      </c>
      <c r="E25" s="2"/>
      <c r="F25" s="61"/>
    </row>
    <row r="26" spans="1:6" ht="18.75">
      <c r="A26" s="46" t="s">
        <v>43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46</v>
      </c>
      <c r="B27" s="1"/>
      <c r="C27" s="17">
        <f>E27/12</f>
        <v>0</v>
      </c>
      <c r="D27" s="17">
        <f>C27/C6</f>
        <v>0</v>
      </c>
      <c r="E27" s="2"/>
      <c r="F27" s="61"/>
    </row>
    <row r="28" spans="1:6" ht="18.75">
      <c r="A28" s="20"/>
      <c r="B28" s="21" t="s">
        <v>21</v>
      </c>
      <c r="C28" s="16">
        <f>C23+C22+C21+C20+C19+C18+C17+C16+C15+C14+C13+C24+C25+C26+C27</f>
        <v>36263.0102</v>
      </c>
      <c r="D28" s="16">
        <f>D23+D22+D21+D20+D19+D18+D17+D16+D15+D14+D13+D24+D25+D26+D27</f>
        <v>3.905270083117409</v>
      </c>
      <c r="E28" s="16">
        <f>E23+E22+E21+E20+E19+E18+E17+E16+E15+E14+E13+E24+E25+E26+E27</f>
        <v>435156.1224</v>
      </c>
      <c r="F28" s="61"/>
    </row>
    <row r="29" spans="1:6" ht="37.5">
      <c r="A29" s="10" t="s">
        <v>22</v>
      </c>
      <c r="B29" s="22" t="s">
        <v>41</v>
      </c>
      <c r="C29" s="16">
        <f>D29*C6</f>
        <v>11235.648599999999</v>
      </c>
      <c r="D29" s="23">
        <f>ROUND((D28+D11)/84.6*12,2)</f>
        <v>1.21</v>
      </c>
      <c r="E29" s="16">
        <f>D29*12*C6</f>
        <v>134827.7832</v>
      </c>
      <c r="F29" s="61"/>
    </row>
    <row r="30" spans="1:6" ht="37.5">
      <c r="A30" s="24" t="s">
        <v>23</v>
      </c>
      <c r="B30" s="25" t="s">
        <v>24</v>
      </c>
      <c r="C30" s="16">
        <f>ROUND((C28+C11)/84.5*3.5,2)</f>
        <v>3286.62</v>
      </c>
      <c r="D30" s="16">
        <f>C30/C6</f>
        <v>0.35394576152906737</v>
      </c>
      <c r="E30" s="16">
        <f>ROUND((E28+E11)/84.5*3.5,2)</f>
        <v>39439.48</v>
      </c>
      <c r="F30" s="61"/>
    </row>
    <row r="31" spans="1:6" ht="56.25">
      <c r="A31" s="24" t="s">
        <v>25</v>
      </c>
      <c r="B31" s="25" t="s">
        <v>26</v>
      </c>
      <c r="C31" s="26"/>
      <c r="D31" s="17">
        <f>C31/C6</f>
        <v>0</v>
      </c>
      <c r="E31" s="26"/>
      <c r="F31" s="61"/>
    </row>
    <row r="32" spans="1:6" ht="18.75">
      <c r="A32" s="20"/>
      <c r="B32" s="25" t="s">
        <v>27</v>
      </c>
      <c r="C32" s="16"/>
      <c r="D32" s="16">
        <f>D30+D29+D28+D11+D31</f>
        <v>10.109215844646476</v>
      </c>
      <c r="E32" s="16"/>
      <c r="F32" s="62"/>
    </row>
    <row r="33" spans="1:6" ht="18.75">
      <c r="A33" s="20"/>
      <c r="B33" s="48" t="s">
        <v>39</v>
      </c>
      <c r="C33" s="49"/>
      <c r="D33" s="16">
        <f>-(F11+D35)/C6/12+D32</f>
        <v>8.499775858689635</v>
      </c>
      <c r="E33" s="16"/>
      <c r="F33" s="27"/>
    </row>
    <row r="34" spans="1:5" ht="15">
      <c r="A34" s="28"/>
      <c r="B34" s="28"/>
      <c r="C34" s="29"/>
      <c r="D34" s="29"/>
      <c r="E34" s="29"/>
    </row>
    <row r="35" spans="1:4" ht="22.5">
      <c r="A35" s="28"/>
      <c r="B35" s="30" t="s">
        <v>38</v>
      </c>
      <c r="C35" s="29"/>
      <c r="D35" s="31">
        <f>C37/100*88</f>
        <v>2075.04</v>
      </c>
    </row>
    <row r="36" spans="1:5" ht="15">
      <c r="A36" s="28"/>
      <c r="B36" s="28"/>
      <c r="C36" s="29"/>
      <c r="D36" s="29"/>
      <c r="E36" s="29"/>
    </row>
    <row r="37" spans="1:6" ht="18">
      <c r="A37" s="32"/>
      <c r="B37" s="33" t="s">
        <v>29</v>
      </c>
      <c r="C37" s="34">
        <f>C39+C40+C42+C43+C44+F39+F40+F41+F42+F43+C41</f>
        <v>2358</v>
      </c>
      <c r="D37" s="35"/>
      <c r="E37" s="35"/>
      <c r="F37" s="36"/>
    </row>
    <row r="38" spans="1:6" ht="18.75">
      <c r="A38" s="32"/>
      <c r="B38" s="37"/>
      <c r="C38" s="38"/>
      <c r="D38" s="39"/>
      <c r="E38" s="39"/>
      <c r="F38" s="40"/>
    </row>
    <row r="39" spans="1:6" ht="18.75">
      <c r="A39" s="32"/>
      <c r="B39" s="37" t="s">
        <v>32</v>
      </c>
      <c r="C39" s="38">
        <v>250</v>
      </c>
      <c r="D39" s="41"/>
      <c r="E39" s="42"/>
      <c r="F39" s="43"/>
    </row>
    <row r="40" spans="1:6" ht="18.75">
      <c r="A40" s="32"/>
      <c r="B40" s="37" t="s">
        <v>33</v>
      </c>
      <c r="C40" s="38">
        <v>250</v>
      </c>
      <c r="D40" s="41"/>
      <c r="E40" s="42"/>
      <c r="F40" s="43"/>
    </row>
    <row r="41" spans="1:6" ht="18.75">
      <c r="A41" s="32"/>
      <c r="B41" s="37" t="s">
        <v>48</v>
      </c>
      <c r="C41" s="38"/>
      <c r="D41" s="41"/>
      <c r="E41" s="42"/>
      <c r="F41" s="43"/>
    </row>
    <row r="42" spans="1:6" ht="18.75">
      <c r="A42" s="32"/>
      <c r="B42" s="37" t="s">
        <v>30</v>
      </c>
      <c r="C42" s="38">
        <v>600</v>
      </c>
      <c r="D42" s="41"/>
      <c r="E42" s="42"/>
      <c r="F42" s="43"/>
    </row>
    <row r="43" spans="1:6" ht="18.75">
      <c r="A43" s="32"/>
      <c r="B43" s="37" t="s">
        <v>31</v>
      </c>
      <c r="C43" s="38">
        <v>350</v>
      </c>
      <c r="D43" s="41"/>
      <c r="E43" s="42"/>
      <c r="F43" s="43"/>
    </row>
    <row r="44" spans="1:6" ht="18.75">
      <c r="A44" s="32"/>
      <c r="B44" s="37" t="s">
        <v>44</v>
      </c>
      <c r="C44" s="38">
        <v>908</v>
      </c>
      <c r="D44" s="39"/>
      <c r="E44" s="39"/>
      <c r="F44" s="40"/>
    </row>
    <row r="45" spans="1:5" ht="15">
      <c r="A45" s="28"/>
      <c r="B45" s="28"/>
      <c r="C45" s="29"/>
      <c r="D45" s="29"/>
      <c r="E45" s="29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</sheetData>
  <sheetProtection/>
  <mergeCells count="7">
    <mergeCell ref="B33:C33"/>
    <mergeCell ref="A9:F9"/>
    <mergeCell ref="A2:F2"/>
    <mergeCell ref="C4:E4"/>
    <mergeCell ref="C5:E5"/>
    <mergeCell ref="C6:E6"/>
    <mergeCell ref="F1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2016-01-20T08:57:06Z</dcterms:modified>
  <cp:category/>
  <cp:version/>
  <cp:contentType/>
  <cp:contentStatus/>
</cp:coreProperties>
</file>